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<sst xmlns="http://schemas.openxmlformats.org/spreadsheetml/2006/main" count="52" uniqueCount="50">
  <si>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Round-trip wire length</t>
  </si>
  <si>
    <t>feet</t>
  </si>
  <si>
    <t>Source voltage</t>
  </si>
  <si>
    <t>V</t>
  </si>
  <si>
    <t>No-loss current</t>
  </si>
  <si>
    <t>A</t>
  </si>
  <si>
    <t>Inverter output</t>
  </si>
  <si>
    <t>W</t>
  </si>
  <si>
    <t>Power at load</t>
  </si>
  <si>
    <t>Inverter efficiency</t>
  </si>
  <si>
    <t xml:space="preserve">AWG </t>
  </si>
  <si>
    <t>Metric</t>
  </si>
  <si>
    <t>Wire Diameter</t>
  </si>
  <si>
    <t>Resistivity</t>
  </si>
  <si>
    <t>Round-trip Resistance</t>
  </si>
  <si>
    <t>Voltage drop at source voltage (iteration 0)</t>
  </si>
  <si>
    <t>Power loss in wire (iteration 0)</t>
  </si>
  <si>
    <t>Current needed at applied voltage (iteration 1)</t>
  </si>
  <si>
    <t>Voltage drop at source voltage (iteration 1)</t>
  </si>
  <si>
    <t>Voltage drop at source voltage (iteration 2)</t>
  </si>
  <si>
    <t>Current needed (iteration 2)</t>
  </si>
  <si>
    <t>Voltage drop at source voltage (iteration 3)</t>
  </si>
  <si>
    <t>Current needed (iteration 3)</t>
  </si>
  <si>
    <t>Voltage drop at source voltage (iteration 4)</t>
  </si>
  <si>
    <t>Current needed (iteration 4)</t>
  </si>
  <si>
    <t>Voltage drop at source voltage (iteration 5)</t>
  </si>
  <si>
    <t>Current needed (iteration 5)</t>
  </si>
  <si>
    <t>Voltage drop at source voltage (iteration 6)</t>
  </si>
  <si>
    <t>Current needed (iteration 6)</t>
  </si>
  <si>
    <t>Voltage drop at source voltage (iteration 7)</t>
  </si>
  <si>
    <t>Current needed (iteration 7)</t>
  </si>
  <si>
    <t>Voltage drop at source voltage (iteration 8)</t>
  </si>
  <si>
    <t>Current needed (iteration 8)</t>
  </si>
  <si>
    <t>Voltage drop at source voltage (iteration 9)</t>
  </si>
  <si>
    <t>Current needed (iteration 9)</t>
  </si>
  <si>
    <t>Voltage drop at source voltage (iteration 10)</t>
  </si>
  <si>
    <t>Current needed (iteration 10)</t>
  </si>
  <si>
    <t>Voltage drop at source voltage (iteration 11)</t>
  </si>
  <si>
    <t>Current needed (iteration 11)</t>
  </si>
  <si>
    <t>Power Loss in Wire</t>
  </si>
  <si>
    <t xml:space="preserve">mm2 </t>
  </si>
  <si>
    <t xml:space="preserve">inch </t>
  </si>
  <si>
    <t xml:space="preserve">mm </t>
  </si>
  <si>
    <t xml:space="preserve">ohm/1000' </t>
  </si>
  <si>
    <t>ohm/km</t>
  </si>
  <si>
    <t>ohms</t>
  </si>
  <si>
    <t xml:space="preserve">1/0 </t>
  </si>
  <si>
    <t xml:space="preserve">2/0 </t>
  </si>
  <si>
    <t xml:space="preserve">3/0 </t>
  </si>
  <si>
    <t xml:space="preserve">4/0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</si>
</sst>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5">
    <font>
      <sz val="10"/>
      <name val="Arial"/>
      <family val="2"/>
    </font>
    <font>
      <sz val="10"/>
      <name val="FreeSans"/>
      <family val="2"/>
    </font>
    <font>
      <sz val="10"/>
      <color indexed="9"/>
      <name val="FreeSans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0" borderId="0" applyNumberFormat="0" applyFill="0" applyBorder="0" applyAlignment="0" applyProtection="0"/>
  </cellStyleXfs>
  <cellXfs count="15">
    <xf numFmtId="164" fontId="0" fillId="0" borderId="0" xfId="0" applyAlignment="1">
      <alignment/>
    </xf>
    <xf numFmtId="164" fontId="0" fillId="2" borderId="0" xfId="0" applyFont="1" applyFill="1" applyBorder="1" applyAlignment="1">
      <alignment horizontal="center" vertical="center"/>
    </xf>
    <xf numFmtId="164" fontId="0" fillId="2" borderId="0" xfId="0" applyFill="1" applyBorder="1" applyAlignment="1">
      <alignment/>
    </xf>
    <xf numFmtId="164" fontId="0" fillId="2" borderId="0" xfId="0" applyFill="1" applyAlignment="1">
      <alignment/>
    </xf>
    <xf numFmtId="164" fontId="0" fillId="0" borderId="0" xfId="0" applyFont="1" applyAlignment="1">
      <alignment horizontal="center" vertical="center"/>
    </xf>
    <xf numFmtId="165" fontId="0" fillId="2" borderId="0" xfId="0" applyNumberFormat="1" applyFill="1" applyBorder="1" applyAlignment="1">
      <alignment/>
    </xf>
    <xf numFmtId="164" fontId="3" fillId="0" borderId="1" xfId="0" applyFont="1" applyBorder="1" applyAlignment="1">
      <alignment horizontal="center" textRotation="45"/>
    </xf>
    <xf numFmtId="164" fontId="3" fillId="0" borderId="2" xfId="0" applyFont="1" applyBorder="1" applyAlignment="1">
      <alignment horizontal="center" textRotation="45"/>
    </xf>
    <xf numFmtId="164" fontId="3" fillId="0" borderId="2" xfId="0" applyFont="1" applyBorder="1" applyAlignment="1">
      <alignment textRotation="45"/>
    </xf>
    <xf numFmtId="164" fontId="4" fillId="0" borderId="2" xfId="0" applyFont="1" applyBorder="1" applyAlignment="1">
      <alignment textRotation="45"/>
    </xf>
    <xf numFmtId="164" fontId="3" fillId="0" borderId="2" xfId="0" applyFont="1" applyBorder="1" applyAlignment="1">
      <alignment/>
    </xf>
    <xf numFmtId="164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een" xfId="20"/>
    <cellStyle name="Blank" xfId="21"/>
  </cellStyles>
  <dxfs count="1">
    <dxf>
      <fill>
        <patternFill patternType="solid">
          <fgColor rgb="FFFFFF99"/>
          <bgColor rgb="FFCC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M26"/>
  <sheetViews>
    <sheetView tabSelected="1" zoomScale="140" zoomScaleNormal="140" workbookViewId="0" topLeftCell="A1">
      <selection activeCell="J5" sqref="J5"/>
    </sheetView>
  </sheetViews>
  <sheetFormatPr defaultColWidth="11.421875" defaultRowHeight="12.75"/>
  <cols>
    <col min="1" max="16384" width="11.57421875" style="0" customWidth="1"/>
  </cols>
  <sheetData>
    <row r="2" spans="3:7" ht="12.75">
      <c r="C2" s="1" t="s">
        <v>0</v>
      </c>
      <c r="D2" s="1"/>
      <c r="E2" s="1"/>
      <c r="F2" s="2">
        <v>10</v>
      </c>
      <c r="G2" s="2" t="s">
        <v>1</v>
      </c>
    </row>
    <row r="3" spans="3:7" ht="12.75">
      <c r="C3" s="2"/>
      <c r="D3" s="3"/>
      <c r="E3" s="3"/>
      <c r="F3" s="3"/>
      <c r="G3" s="2"/>
    </row>
    <row r="4" spans="3:15" ht="12.75">
      <c r="C4" s="1" t="s">
        <v>2</v>
      </c>
      <c r="D4" s="1"/>
      <c r="E4" s="1"/>
      <c r="F4" s="3">
        <v>13</v>
      </c>
      <c r="G4" s="2" t="s">
        <v>3</v>
      </c>
      <c r="L4" t="s">
        <v>4</v>
      </c>
      <c r="N4">
        <f>N5/F4</f>
        <v>83.61204013377927</v>
      </c>
      <c r="O4" t="s">
        <v>5</v>
      </c>
    </row>
    <row r="5" spans="3:15" ht="12.75">
      <c r="C5" s="1" t="s">
        <v>6</v>
      </c>
      <c r="D5" s="1"/>
      <c r="E5" s="1"/>
      <c r="F5" s="3">
        <v>1000</v>
      </c>
      <c r="G5" s="2" t="s">
        <v>7</v>
      </c>
      <c r="K5" s="4" t="s">
        <v>8</v>
      </c>
      <c r="L5" s="4"/>
      <c r="M5" s="4"/>
      <c r="N5">
        <f>F5/0.92</f>
        <v>1086.9565217391305</v>
      </c>
      <c r="O5" t="s">
        <v>7</v>
      </c>
    </row>
    <row r="6" spans="3:7" ht="12.75">
      <c r="C6" s="1" t="s">
        <v>9</v>
      </c>
      <c r="D6" s="1"/>
      <c r="E6" s="1"/>
      <c r="F6" s="5">
        <v>0.92</v>
      </c>
      <c r="G6" s="2"/>
    </row>
    <row r="8" spans="1:34" s="10" customFormat="1" ht="123" customHeight="1">
      <c r="A8" s="6" t="s">
        <v>10</v>
      </c>
      <c r="B8" s="7" t="s">
        <v>11</v>
      </c>
      <c r="C8" s="7" t="s">
        <v>12</v>
      </c>
      <c r="D8" s="7"/>
      <c r="E8" s="7" t="s">
        <v>13</v>
      </c>
      <c r="F8" s="7"/>
      <c r="G8" s="8" t="s">
        <v>14</v>
      </c>
      <c r="H8" s="8" t="s">
        <v>15</v>
      </c>
      <c r="I8" s="8" t="s">
        <v>16</v>
      </c>
      <c r="J8" s="8" t="s">
        <v>17</v>
      </c>
      <c r="K8" s="8" t="s">
        <v>18</v>
      </c>
      <c r="L8" s="8" t="s">
        <v>17</v>
      </c>
      <c r="M8" s="8" t="s">
        <v>19</v>
      </c>
      <c r="N8" s="8" t="s">
        <v>20</v>
      </c>
      <c r="O8" s="8" t="s">
        <v>21</v>
      </c>
      <c r="P8" s="8" t="s">
        <v>22</v>
      </c>
      <c r="Q8" s="8" t="s">
        <v>23</v>
      </c>
      <c r="R8" s="8" t="s">
        <v>24</v>
      </c>
      <c r="S8" s="8" t="s">
        <v>25</v>
      </c>
      <c r="T8" s="8" t="s">
        <v>26</v>
      </c>
      <c r="U8" s="8" t="s">
        <v>27</v>
      </c>
      <c r="V8" s="8" t="s">
        <v>28</v>
      </c>
      <c r="W8" s="8" t="s">
        <v>29</v>
      </c>
      <c r="X8" s="8" t="s">
        <v>30</v>
      </c>
      <c r="Y8" s="8" t="s">
        <v>31</v>
      </c>
      <c r="Z8" s="8" t="s">
        <v>32</v>
      </c>
      <c r="AA8" s="8" t="s">
        <v>33</v>
      </c>
      <c r="AB8" s="8" t="s">
        <v>34</v>
      </c>
      <c r="AC8" s="8" t="s">
        <v>35</v>
      </c>
      <c r="AD8" s="8" t="s">
        <v>36</v>
      </c>
      <c r="AE8" s="9" t="s">
        <v>37</v>
      </c>
      <c r="AF8" s="9" t="s">
        <v>38</v>
      </c>
      <c r="AH8" s="9" t="s">
        <v>39</v>
      </c>
    </row>
    <row r="9" spans="2:7" ht="12.75">
      <c r="B9" s="11" t="s">
        <v>40</v>
      </c>
      <c r="C9" s="11" t="s">
        <v>41</v>
      </c>
      <c r="D9" s="11" t="s">
        <v>42</v>
      </c>
      <c r="E9" s="11" t="s">
        <v>43</v>
      </c>
      <c r="F9" s="11" t="s">
        <v>44</v>
      </c>
      <c r="G9" s="11" t="s">
        <v>45</v>
      </c>
    </row>
    <row r="10" spans="1:35" ht="12.75">
      <c r="A10">
        <v>24</v>
      </c>
      <c r="B10">
        <v>0.20500000000000002</v>
      </c>
      <c r="C10">
        <v>0.023200000000000002</v>
      </c>
      <c r="D10">
        <v>0.59</v>
      </c>
      <c r="E10">
        <v>26.1823</v>
      </c>
      <c r="F10">
        <v>85.9</v>
      </c>
      <c r="G10">
        <f aca="true" t="shared" si="0" ref="G10:G26">E10/1000*F$2</f>
        <v>0.26182300000000003</v>
      </c>
      <c r="H10">
        <f aca="true" t="shared" si="1" ref="H10:H26">N$5/F$4*G10</f>
        <v>21.891555183946494</v>
      </c>
      <c r="I10">
        <f aca="true" t="shared" si="2" ref="I10:I26">H10^2/G10</f>
        <v>1830.397590630978</v>
      </c>
      <c r="J10">
        <f aca="true" t="shared" si="3" ref="J10:J26">IF(AND(H10&lt;$F$4,H10&gt;0),$N$5/($F$4-H10),0)</f>
        <v>0</v>
      </c>
      <c r="K10">
        <f aca="true" t="shared" si="4" ref="K10:K26">G10*J10</f>
        <v>0</v>
      </c>
      <c r="L10">
        <f aca="true" t="shared" si="5" ref="L10:L26">IF(AND(K10&lt;$F$4,K10&gt;0),$N$5/($F$4-K10),0)</f>
        <v>0</v>
      </c>
      <c r="M10">
        <f aca="true" t="shared" si="6" ref="M10:M26">$G10*L10</f>
        <v>0</v>
      </c>
      <c r="N10">
        <f aca="true" t="shared" si="7" ref="N10:N26">IF(AND(M10&lt;$F$4,M10&gt;0),$N$5/($F$4-M10),0)</f>
        <v>0</v>
      </c>
      <c r="O10">
        <f aca="true" t="shared" si="8" ref="O10:O26">$G10*N10</f>
        <v>0</v>
      </c>
      <c r="P10">
        <f aca="true" t="shared" si="9" ref="P10:P26">IF(AND(O10&lt;$F$4,O10&gt;0),$N$5/($F$4-O10),0)</f>
        <v>0</v>
      </c>
      <c r="Q10">
        <f aca="true" t="shared" si="10" ref="Q10:Q26">$G10*P10</f>
        <v>0</v>
      </c>
      <c r="R10">
        <f aca="true" t="shared" si="11" ref="R10:R26">IF(AND(Q10&lt;$F$4,Q10&gt;0),$N$5/($F$4-Q10),0)</f>
        <v>0</v>
      </c>
      <c r="S10">
        <f aca="true" t="shared" si="12" ref="S10:S26">$G10*R10</f>
        <v>0</v>
      </c>
      <c r="T10">
        <f aca="true" t="shared" si="13" ref="T10:T26">IF(AND(S10&lt;$F$4,S10&gt;0),$N$5/($F$4-S10),0)</f>
        <v>0</v>
      </c>
      <c r="U10">
        <f aca="true" t="shared" si="14" ref="U10:U26">$G10*T10</f>
        <v>0</v>
      </c>
      <c r="V10">
        <f aca="true" t="shared" si="15" ref="V10:V26">IF(AND(U10&lt;$F$4,U10&gt;0),$N$5/($F$4-U10),0)</f>
        <v>0</v>
      </c>
      <c r="W10">
        <f aca="true" t="shared" si="16" ref="W10:W26">$G10*V10</f>
        <v>0</v>
      </c>
      <c r="X10">
        <f aca="true" t="shared" si="17" ref="X10:X26">IF(AND(W10&lt;$F$4,W10&gt;0),$N$5/($F$4-W10),0)</f>
        <v>0</v>
      </c>
      <c r="Y10">
        <f aca="true" t="shared" si="18" ref="Y10:Y26">$G10*X10</f>
        <v>0</v>
      </c>
      <c r="Z10">
        <f aca="true" t="shared" si="19" ref="Z10:Z26">IF(AND(Y10&lt;$F$4,Y10&gt;0),$N$5/($F$4-Y10),0)</f>
        <v>0</v>
      </c>
      <c r="AA10">
        <f aca="true" t="shared" si="20" ref="AA10:AA26">$G10*Z10</f>
        <v>0</v>
      </c>
      <c r="AB10">
        <f aca="true" t="shared" si="21" ref="AB10:AB26">IF(AND(AA10&lt;$F$4,AA10&gt;0),$N$5/($F$4-AA10),0)</f>
        <v>0</v>
      </c>
      <c r="AC10">
        <f aca="true" t="shared" si="22" ref="AC10:AC26">$G10*AB10</f>
        <v>0</v>
      </c>
      <c r="AD10">
        <f aca="true" t="shared" si="23" ref="AD10:AD26">IF(AND(AC10&lt;$F$4,AC10&gt;0),$N$5/($F$4-AC10),0)</f>
        <v>0</v>
      </c>
      <c r="AE10">
        <f aca="true" t="shared" si="24" ref="AE10:AE26">$G10*AD10</f>
        <v>0</v>
      </c>
      <c r="AF10">
        <f aca="true" t="shared" si="25" ref="AF10:AF26">IF(AND(AE10&lt;$F$4,AE10&gt;0),$N$5/($F$4-AE10),0)</f>
        <v>0</v>
      </c>
      <c r="AH10" s="12">
        <f aca="true" t="shared" si="26" ref="AH10:AH26">IF(ABS(AE10-AC10)&lt;0.001,AE10^2/G10)</f>
        <v>0</v>
      </c>
      <c r="AI10" s="13">
        <f aca="true" t="shared" si="27" ref="AI10:AI26">IF(AH10=0,"",AH10/N$5)</f>
        <v>0</v>
      </c>
    </row>
    <row r="11" spans="1:35" ht="12.75">
      <c r="A11">
        <v>22</v>
      </c>
      <c r="B11">
        <v>0.326</v>
      </c>
      <c r="C11">
        <v>0.029300000000000003</v>
      </c>
      <c r="D11">
        <v>0.744</v>
      </c>
      <c r="E11">
        <v>16.4592</v>
      </c>
      <c r="F11">
        <v>54</v>
      </c>
      <c r="G11">
        <f t="shared" si="0"/>
        <v>0.16459200000000002</v>
      </c>
      <c r="H11">
        <f t="shared" si="1"/>
        <v>13.761872909699</v>
      </c>
      <c r="I11">
        <f t="shared" si="2"/>
        <v>1150.6582700417223</v>
      </c>
      <c r="J11">
        <f t="shared" si="3"/>
        <v>0</v>
      </c>
      <c r="K11">
        <f t="shared" si="4"/>
        <v>0</v>
      </c>
      <c r="L11">
        <f t="shared" si="5"/>
        <v>0</v>
      </c>
      <c r="M11">
        <f t="shared" si="6"/>
        <v>0</v>
      </c>
      <c r="N11">
        <f t="shared" si="7"/>
        <v>0</v>
      </c>
      <c r="O11">
        <f t="shared" si="8"/>
        <v>0</v>
      </c>
      <c r="P11">
        <f t="shared" si="9"/>
        <v>0</v>
      </c>
      <c r="Q11">
        <f t="shared" si="10"/>
        <v>0</v>
      </c>
      <c r="R11">
        <f t="shared" si="11"/>
        <v>0</v>
      </c>
      <c r="S11">
        <f t="shared" si="12"/>
        <v>0</v>
      </c>
      <c r="T11">
        <f t="shared" si="13"/>
        <v>0</v>
      </c>
      <c r="U11">
        <f t="shared" si="14"/>
        <v>0</v>
      </c>
      <c r="V11">
        <f t="shared" si="15"/>
        <v>0</v>
      </c>
      <c r="W11">
        <f t="shared" si="16"/>
        <v>0</v>
      </c>
      <c r="X11">
        <f t="shared" si="17"/>
        <v>0</v>
      </c>
      <c r="Y11">
        <f t="shared" si="18"/>
        <v>0</v>
      </c>
      <c r="Z11">
        <f t="shared" si="19"/>
        <v>0</v>
      </c>
      <c r="AA11">
        <f t="shared" si="20"/>
        <v>0</v>
      </c>
      <c r="AB11">
        <f t="shared" si="21"/>
        <v>0</v>
      </c>
      <c r="AC11">
        <f t="shared" si="22"/>
        <v>0</v>
      </c>
      <c r="AD11">
        <f t="shared" si="23"/>
        <v>0</v>
      </c>
      <c r="AE11">
        <f t="shared" si="24"/>
        <v>0</v>
      </c>
      <c r="AF11">
        <f t="shared" si="25"/>
        <v>0</v>
      </c>
      <c r="AH11" s="12">
        <f t="shared" si="26"/>
        <v>0</v>
      </c>
      <c r="AI11" s="13">
        <f t="shared" si="27"/>
        <v>0</v>
      </c>
    </row>
    <row r="12" spans="1:35" ht="12.75">
      <c r="A12">
        <v>20</v>
      </c>
      <c r="B12">
        <v>0.518</v>
      </c>
      <c r="C12">
        <v>0.0369</v>
      </c>
      <c r="D12">
        <v>0.9380000000000001</v>
      </c>
      <c r="E12">
        <v>10.3632</v>
      </c>
      <c r="F12">
        <v>34</v>
      </c>
      <c r="G12">
        <f t="shared" si="0"/>
        <v>0.10363200000000002</v>
      </c>
      <c r="H12">
        <f t="shared" si="1"/>
        <v>8.664882943143816</v>
      </c>
      <c r="I12">
        <f t="shared" si="2"/>
        <v>724.4885403966402</v>
      </c>
      <c r="J12">
        <f t="shared" si="3"/>
        <v>250.73291158771815</v>
      </c>
      <c r="K12">
        <f t="shared" si="4"/>
        <v>25.98395309365841</v>
      </c>
      <c r="L12">
        <f t="shared" si="5"/>
        <v>0</v>
      </c>
      <c r="M12">
        <f t="shared" si="6"/>
        <v>0</v>
      </c>
      <c r="N12">
        <f t="shared" si="7"/>
        <v>0</v>
      </c>
      <c r="O12">
        <f t="shared" si="8"/>
        <v>0</v>
      </c>
      <c r="P12">
        <f t="shared" si="9"/>
        <v>0</v>
      </c>
      <c r="Q12">
        <f t="shared" si="10"/>
        <v>0</v>
      </c>
      <c r="R12">
        <f t="shared" si="11"/>
        <v>0</v>
      </c>
      <c r="S12">
        <f t="shared" si="12"/>
        <v>0</v>
      </c>
      <c r="T12">
        <f t="shared" si="13"/>
        <v>0</v>
      </c>
      <c r="U12">
        <f t="shared" si="14"/>
        <v>0</v>
      </c>
      <c r="V12">
        <f t="shared" si="15"/>
        <v>0</v>
      </c>
      <c r="W12">
        <f t="shared" si="16"/>
        <v>0</v>
      </c>
      <c r="X12">
        <f t="shared" si="17"/>
        <v>0</v>
      </c>
      <c r="Y12">
        <f t="shared" si="18"/>
        <v>0</v>
      </c>
      <c r="Z12">
        <f t="shared" si="19"/>
        <v>0</v>
      </c>
      <c r="AA12">
        <f t="shared" si="20"/>
        <v>0</v>
      </c>
      <c r="AB12">
        <f t="shared" si="21"/>
        <v>0</v>
      </c>
      <c r="AC12">
        <f t="shared" si="22"/>
        <v>0</v>
      </c>
      <c r="AD12">
        <f t="shared" si="23"/>
        <v>0</v>
      </c>
      <c r="AE12">
        <f t="shared" si="24"/>
        <v>0</v>
      </c>
      <c r="AF12">
        <f t="shared" si="25"/>
        <v>0</v>
      </c>
      <c r="AH12" s="12">
        <f t="shared" si="26"/>
        <v>0</v>
      </c>
      <c r="AI12" s="13">
        <f t="shared" si="27"/>
        <v>0</v>
      </c>
    </row>
    <row r="13" spans="1:35" ht="12.75">
      <c r="A13">
        <v>18</v>
      </c>
      <c r="B13">
        <v>0.8230000000000001</v>
      </c>
      <c r="C13">
        <v>0.0465</v>
      </c>
      <c r="D13">
        <v>1.182</v>
      </c>
      <c r="E13">
        <v>6.5227</v>
      </c>
      <c r="F13">
        <v>21.4</v>
      </c>
      <c r="G13">
        <f t="shared" si="0"/>
        <v>0.06522700000000001</v>
      </c>
      <c r="H13">
        <f t="shared" si="1"/>
        <v>5.453762541806022</v>
      </c>
      <c r="I13">
        <f t="shared" si="2"/>
        <v>456.0002125255872</v>
      </c>
      <c r="J13">
        <f t="shared" si="3"/>
        <v>144.0395333119121</v>
      </c>
      <c r="K13">
        <f t="shared" si="4"/>
        <v>9.395266639336091</v>
      </c>
      <c r="L13">
        <f t="shared" si="5"/>
        <v>301.5359009907291</v>
      </c>
      <c r="M13">
        <f t="shared" si="6"/>
        <v>19.66828221392229</v>
      </c>
      <c r="N13">
        <f t="shared" si="7"/>
        <v>0</v>
      </c>
      <c r="O13">
        <f t="shared" si="8"/>
        <v>0</v>
      </c>
      <c r="P13">
        <f t="shared" si="9"/>
        <v>0</v>
      </c>
      <c r="Q13">
        <f t="shared" si="10"/>
        <v>0</v>
      </c>
      <c r="R13">
        <f t="shared" si="11"/>
        <v>0</v>
      </c>
      <c r="S13">
        <f t="shared" si="12"/>
        <v>0</v>
      </c>
      <c r="T13">
        <f t="shared" si="13"/>
        <v>0</v>
      </c>
      <c r="U13">
        <f t="shared" si="14"/>
        <v>0</v>
      </c>
      <c r="V13">
        <f t="shared" si="15"/>
        <v>0</v>
      </c>
      <c r="W13">
        <f t="shared" si="16"/>
        <v>0</v>
      </c>
      <c r="X13">
        <f t="shared" si="17"/>
        <v>0</v>
      </c>
      <c r="Y13">
        <f t="shared" si="18"/>
        <v>0</v>
      </c>
      <c r="Z13">
        <f t="shared" si="19"/>
        <v>0</v>
      </c>
      <c r="AA13">
        <f t="shared" si="20"/>
        <v>0</v>
      </c>
      <c r="AB13">
        <f t="shared" si="21"/>
        <v>0</v>
      </c>
      <c r="AC13">
        <f t="shared" si="22"/>
        <v>0</v>
      </c>
      <c r="AD13">
        <f t="shared" si="23"/>
        <v>0</v>
      </c>
      <c r="AE13">
        <f t="shared" si="24"/>
        <v>0</v>
      </c>
      <c r="AF13">
        <f t="shared" si="25"/>
        <v>0</v>
      </c>
      <c r="AH13" s="12">
        <f t="shared" si="26"/>
        <v>0</v>
      </c>
      <c r="AI13" s="13">
        <f t="shared" si="27"/>
        <v>0</v>
      </c>
    </row>
    <row r="14" spans="1:35" ht="12.75">
      <c r="A14">
        <v>16</v>
      </c>
      <c r="B14">
        <v>1.309</v>
      </c>
      <c r="C14">
        <v>0.0587</v>
      </c>
      <c r="D14">
        <v>1.491</v>
      </c>
      <c r="E14">
        <v>4.0843</v>
      </c>
      <c r="F14">
        <v>13.4</v>
      </c>
      <c r="G14">
        <f t="shared" si="0"/>
        <v>0.040843</v>
      </c>
      <c r="H14">
        <f t="shared" si="1"/>
        <v>3.4149665551839465</v>
      </c>
      <c r="I14">
        <f t="shared" si="2"/>
        <v>285.5323206675541</v>
      </c>
      <c r="J14">
        <f t="shared" si="3"/>
        <v>113.40143234732243</v>
      </c>
      <c r="K14">
        <f t="shared" si="4"/>
        <v>4.63165470136169</v>
      </c>
      <c r="L14">
        <f t="shared" si="5"/>
        <v>129.88906204862258</v>
      </c>
      <c r="M14">
        <f t="shared" si="6"/>
        <v>5.305058961251891</v>
      </c>
      <c r="N14">
        <f t="shared" si="7"/>
        <v>141.25599095116232</v>
      </c>
      <c r="O14">
        <f t="shared" si="8"/>
        <v>5.769318438418322</v>
      </c>
      <c r="P14">
        <f t="shared" si="9"/>
        <v>150.32559690007477</v>
      </c>
      <c r="Q14">
        <f t="shared" si="10"/>
        <v>6.139748354189753</v>
      </c>
      <c r="R14">
        <f t="shared" si="11"/>
        <v>158.44266039467607</v>
      </c>
      <c r="S14">
        <f t="shared" si="12"/>
        <v>6.471273578499754</v>
      </c>
      <c r="T14">
        <f t="shared" si="13"/>
        <v>166.48829366774984</v>
      </c>
      <c r="U14">
        <f t="shared" si="14"/>
        <v>6.799881378271906</v>
      </c>
      <c r="V14">
        <f t="shared" si="15"/>
        <v>175.3122138550592</v>
      </c>
      <c r="W14">
        <f t="shared" si="16"/>
        <v>7.160276750482183</v>
      </c>
      <c r="X14">
        <f t="shared" si="17"/>
        <v>186.1315126241436</v>
      </c>
      <c r="Y14">
        <f t="shared" si="18"/>
        <v>7.602169370107896</v>
      </c>
      <c r="Z14">
        <f t="shared" si="19"/>
        <v>201.36914184001685</v>
      </c>
      <c r="AA14">
        <f t="shared" si="20"/>
        <v>8.224519860171808</v>
      </c>
      <c r="AB14">
        <f t="shared" si="21"/>
        <v>227.61198663015193</v>
      </c>
      <c r="AC14">
        <f t="shared" si="22"/>
        <v>9.296356369935294</v>
      </c>
      <c r="AD14">
        <f t="shared" si="23"/>
        <v>293.48302112969236</v>
      </c>
      <c r="AE14">
        <f t="shared" si="24"/>
        <v>11.986727032000024</v>
      </c>
      <c r="AF14">
        <f t="shared" si="25"/>
        <v>1072.7183652047809</v>
      </c>
      <c r="AH14" s="12" t="b">
        <f t="shared" si="26"/>
        <v>0</v>
      </c>
      <c r="AI14" s="13">
        <f t="shared" si="27"/>
        <v>0</v>
      </c>
    </row>
    <row r="15" spans="1:35" ht="12.75">
      <c r="A15">
        <v>14</v>
      </c>
      <c r="B15">
        <v>2.081</v>
      </c>
      <c r="C15">
        <v>0.07400000000000001</v>
      </c>
      <c r="D15">
        <v>1.88</v>
      </c>
      <c r="E15">
        <v>2.5756</v>
      </c>
      <c r="F15">
        <v>8.45</v>
      </c>
      <c r="G15">
        <f t="shared" si="0"/>
        <v>0.025756</v>
      </c>
      <c r="H15">
        <f t="shared" si="1"/>
        <v>2.1535117056856192</v>
      </c>
      <c r="I15">
        <f t="shared" si="2"/>
        <v>180.05950716434947</v>
      </c>
      <c r="J15">
        <f t="shared" si="3"/>
        <v>100.21275939687338</v>
      </c>
      <c r="K15">
        <f t="shared" si="4"/>
        <v>2.5810798310258707</v>
      </c>
      <c r="L15">
        <f t="shared" si="5"/>
        <v>104.3252567551014</v>
      </c>
      <c r="M15">
        <f t="shared" si="6"/>
        <v>2.687001312984392</v>
      </c>
      <c r="N15">
        <f t="shared" si="7"/>
        <v>105.39674780601332</v>
      </c>
      <c r="O15">
        <f t="shared" si="8"/>
        <v>2.7145986364916794</v>
      </c>
      <c r="P15">
        <f t="shared" si="9"/>
        <v>105.67954359035073</v>
      </c>
      <c r="Q15">
        <f t="shared" si="10"/>
        <v>2.7218823247130737</v>
      </c>
      <c r="R15">
        <f t="shared" si="11"/>
        <v>105.75443442846034</v>
      </c>
      <c r="S15">
        <f t="shared" si="12"/>
        <v>2.7238112131394248</v>
      </c>
      <c r="T15">
        <f t="shared" si="13"/>
        <v>105.77428502763044</v>
      </c>
      <c r="U15">
        <f t="shared" si="14"/>
        <v>2.72432248517165</v>
      </c>
      <c r="V15">
        <f t="shared" si="15"/>
        <v>105.77954788582984</v>
      </c>
      <c r="W15">
        <f t="shared" si="16"/>
        <v>2.7244580353474337</v>
      </c>
      <c r="X15">
        <f t="shared" si="17"/>
        <v>105.78094328048246</v>
      </c>
      <c r="Y15">
        <f t="shared" si="18"/>
        <v>2.7244939751321064</v>
      </c>
      <c r="Z15">
        <f t="shared" si="19"/>
        <v>105.78131326170916</v>
      </c>
      <c r="AA15">
        <f t="shared" si="20"/>
        <v>2.724503504368581</v>
      </c>
      <c r="AB15">
        <f t="shared" si="21"/>
        <v>105.78141136063306</v>
      </c>
      <c r="AC15">
        <f t="shared" si="22"/>
        <v>2.724506031004465</v>
      </c>
      <c r="AD15">
        <f t="shared" si="23"/>
        <v>105.78143737116943</v>
      </c>
      <c r="AE15">
        <f t="shared" si="24"/>
        <v>2.72450670093184</v>
      </c>
      <c r="AF15">
        <f t="shared" si="25"/>
        <v>105.78144426776103</v>
      </c>
      <c r="AH15" s="12">
        <f t="shared" si="26"/>
        <v>288.20223495195285</v>
      </c>
      <c r="AI15" s="13">
        <f t="shared" si="27"/>
        <v>0.2651460561557966</v>
      </c>
    </row>
    <row r="16" spans="1:35" ht="12.75">
      <c r="A16">
        <v>12</v>
      </c>
      <c r="B16">
        <v>3.309</v>
      </c>
      <c r="C16">
        <v>0.09330000000000001</v>
      </c>
      <c r="D16">
        <v>2.371</v>
      </c>
      <c r="E16">
        <v>1.6215000000000002</v>
      </c>
      <c r="F16">
        <v>5.32</v>
      </c>
      <c r="G16">
        <f t="shared" si="0"/>
        <v>0.016215</v>
      </c>
      <c r="H16">
        <f t="shared" si="1"/>
        <v>1.355769230769231</v>
      </c>
      <c r="I16">
        <f t="shared" si="2"/>
        <v>113.35863133522001</v>
      </c>
      <c r="J16">
        <f t="shared" si="3"/>
        <v>93.3472157397767</v>
      </c>
      <c r="K16">
        <f t="shared" si="4"/>
        <v>1.5136251032204793</v>
      </c>
      <c r="L16">
        <f t="shared" si="5"/>
        <v>94.63007532897822</v>
      </c>
      <c r="M16">
        <f t="shared" si="6"/>
        <v>1.534426671459382</v>
      </c>
      <c r="N16">
        <f t="shared" si="7"/>
        <v>94.8017591962392</v>
      </c>
      <c r="O16">
        <f t="shared" si="8"/>
        <v>1.5372105253670187</v>
      </c>
      <c r="P16">
        <f t="shared" si="9"/>
        <v>94.82478275855564</v>
      </c>
      <c r="Q16">
        <f t="shared" si="10"/>
        <v>1.5375838524299799</v>
      </c>
      <c r="R16">
        <f t="shared" si="11"/>
        <v>94.82787117003777</v>
      </c>
      <c r="S16">
        <f t="shared" si="12"/>
        <v>1.5376339310221625</v>
      </c>
      <c r="T16">
        <f t="shared" si="13"/>
        <v>94.82828546899309</v>
      </c>
      <c r="U16">
        <f t="shared" si="14"/>
        <v>1.537640648879723</v>
      </c>
      <c r="V16">
        <f t="shared" si="15"/>
        <v>94.82834104593802</v>
      </c>
      <c r="W16">
        <f t="shared" si="16"/>
        <v>1.537641550059885</v>
      </c>
      <c r="X16">
        <f t="shared" si="17"/>
        <v>94.82834850142112</v>
      </c>
      <c r="Y16">
        <f t="shared" si="18"/>
        <v>1.5376416709505434</v>
      </c>
      <c r="Z16">
        <f t="shared" si="19"/>
        <v>94.82834950155227</v>
      </c>
      <c r="AA16">
        <f t="shared" si="20"/>
        <v>1.5376416871676701</v>
      </c>
      <c r="AB16">
        <f t="shared" si="21"/>
        <v>94.82834963571693</v>
      </c>
      <c r="AC16">
        <f t="shared" si="22"/>
        <v>1.5376416893431502</v>
      </c>
      <c r="AD16">
        <f t="shared" si="23"/>
        <v>94.82834965371472</v>
      </c>
      <c r="AE16">
        <f t="shared" si="24"/>
        <v>1.5376416896349843</v>
      </c>
      <c r="AF16">
        <f t="shared" si="25"/>
        <v>94.82834965612906</v>
      </c>
      <c r="AH16" s="12">
        <f t="shared" si="26"/>
        <v>145.81202378683497</v>
      </c>
      <c r="AI16" s="13">
        <f t="shared" si="27"/>
        <v>0.13414706188388817</v>
      </c>
    </row>
    <row r="17" spans="1:35" ht="12.75">
      <c r="A17">
        <v>10</v>
      </c>
      <c r="B17">
        <v>5.261</v>
      </c>
      <c r="C17">
        <v>0.1177</v>
      </c>
      <c r="D17">
        <v>2.989</v>
      </c>
      <c r="E17">
        <v>1.018</v>
      </c>
      <c r="F17">
        <v>3.34</v>
      </c>
      <c r="G17">
        <f t="shared" si="0"/>
        <v>0.01018</v>
      </c>
      <c r="H17">
        <f t="shared" si="1"/>
        <v>0.851170568561873</v>
      </c>
      <c r="I17">
        <f t="shared" si="2"/>
        <v>71.16810773928705</v>
      </c>
      <c r="J17">
        <f t="shared" si="3"/>
        <v>89.47006194081212</v>
      </c>
      <c r="K17">
        <f t="shared" si="4"/>
        <v>0.9108052305574673</v>
      </c>
      <c r="L17">
        <f t="shared" si="5"/>
        <v>89.91140787032363</v>
      </c>
      <c r="M17">
        <f t="shared" si="6"/>
        <v>0.9152981321198945</v>
      </c>
      <c r="N17">
        <f t="shared" si="7"/>
        <v>89.94483551374562</v>
      </c>
      <c r="O17">
        <f t="shared" si="8"/>
        <v>0.9156384255299304</v>
      </c>
      <c r="P17">
        <f t="shared" si="9"/>
        <v>89.94736834385033</v>
      </c>
      <c r="Q17">
        <f t="shared" si="10"/>
        <v>0.9156642097403963</v>
      </c>
      <c r="R17">
        <f t="shared" si="11"/>
        <v>89.94756026353186</v>
      </c>
      <c r="S17">
        <f t="shared" si="12"/>
        <v>0.9156661634827543</v>
      </c>
      <c r="T17">
        <f t="shared" si="13"/>
        <v>89.94757480586085</v>
      </c>
      <c r="U17">
        <f t="shared" si="14"/>
        <v>0.9156663115236635</v>
      </c>
      <c r="V17">
        <f t="shared" si="15"/>
        <v>89.94757590777687</v>
      </c>
      <c r="W17">
        <f t="shared" si="16"/>
        <v>0.9156663227411684</v>
      </c>
      <c r="X17">
        <f t="shared" si="17"/>
        <v>89.94757599127236</v>
      </c>
      <c r="Y17">
        <f t="shared" si="18"/>
        <v>0.9156663235911526</v>
      </c>
      <c r="Z17">
        <f t="shared" si="19"/>
        <v>89.94757599759906</v>
      </c>
      <c r="AA17">
        <f t="shared" si="20"/>
        <v>0.9156663236555584</v>
      </c>
      <c r="AB17">
        <f t="shared" si="21"/>
        <v>89.94757599807846</v>
      </c>
      <c r="AC17">
        <f t="shared" si="22"/>
        <v>0.9156663236604388</v>
      </c>
      <c r="AD17">
        <f t="shared" si="23"/>
        <v>89.94757599811479</v>
      </c>
      <c r="AE17">
        <f t="shared" si="24"/>
        <v>0.9156663236608085</v>
      </c>
      <c r="AF17">
        <f t="shared" si="25"/>
        <v>89.94757599811753</v>
      </c>
      <c r="AH17" s="12">
        <f t="shared" si="26"/>
        <v>82.36196623639493</v>
      </c>
      <c r="AI17" s="13">
        <f t="shared" si="27"/>
        <v>0.07577300893748333</v>
      </c>
    </row>
    <row r="18" spans="1:39" ht="12.75">
      <c r="A18">
        <v>8</v>
      </c>
      <c r="B18">
        <v>8.366</v>
      </c>
      <c r="C18">
        <v>0.1484</v>
      </c>
      <c r="D18">
        <v>3.77</v>
      </c>
      <c r="E18">
        <v>0.6401</v>
      </c>
      <c r="F18">
        <v>2.1</v>
      </c>
      <c r="G18">
        <f t="shared" si="0"/>
        <v>0.0064010000000000004</v>
      </c>
      <c r="H18">
        <f t="shared" si="1"/>
        <v>0.5352006688963211</v>
      </c>
      <c r="I18">
        <f t="shared" si="2"/>
        <v>44.74921980738471</v>
      </c>
      <c r="J18">
        <f t="shared" si="3"/>
        <v>87.20208748381731</v>
      </c>
      <c r="K18">
        <f t="shared" si="4"/>
        <v>0.5581805619839146</v>
      </c>
      <c r="L18">
        <f t="shared" si="5"/>
        <v>87.36314870620333</v>
      </c>
      <c r="M18">
        <f t="shared" si="6"/>
        <v>0.5592115148684076</v>
      </c>
      <c r="N18">
        <f t="shared" si="7"/>
        <v>87.37038838319525</v>
      </c>
      <c r="O18">
        <f t="shared" si="8"/>
        <v>0.5592578560408328</v>
      </c>
      <c r="P18">
        <f t="shared" si="9"/>
        <v>87.37071383373399</v>
      </c>
      <c r="Q18">
        <f t="shared" si="10"/>
        <v>0.5592599392497313</v>
      </c>
      <c r="R18">
        <f t="shared" si="11"/>
        <v>87.37072846400899</v>
      </c>
      <c r="S18">
        <f t="shared" si="12"/>
        <v>0.5592600328981215</v>
      </c>
      <c r="T18">
        <f t="shared" si="13"/>
        <v>87.37072912169721</v>
      </c>
      <c r="U18">
        <f t="shared" si="14"/>
        <v>0.5592600371079839</v>
      </c>
      <c r="V18">
        <f t="shared" si="15"/>
        <v>87.37072915126288</v>
      </c>
      <c r="W18">
        <f t="shared" si="16"/>
        <v>0.5592600372972337</v>
      </c>
      <c r="X18">
        <f t="shared" si="17"/>
        <v>87.37072915259196</v>
      </c>
      <c r="Y18">
        <f t="shared" si="18"/>
        <v>0.5592600373057411</v>
      </c>
      <c r="Z18">
        <f t="shared" si="19"/>
        <v>87.37072915265172</v>
      </c>
      <c r="AA18">
        <f t="shared" si="20"/>
        <v>0.5592600373061237</v>
      </c>
      <c r="AB18">
        <f t="shared" si="21"/>
        <v>87.3707291526544</v>
      </c>
      <c r="AC18">
        <f t="shared" si="22"/>
        <v>0.5592600373061409</v>
      </c>
      <c r="AD18">
        <f t="shared" si="23"/>
        <v>87.37072915265452</v>
      </c>
      <c r="AE18">
        <f t="shared" si="24"/>
        <v>0.5592600373061416</v>
      </c>
      <c r="AF18">
        <f t="shared" si="25"/>
        <v>87.37072915265453</v>
      </c>
      <c r="AH18" s="12">
        <f t="shared" si="26"/>
        <v>48.86295724537836</v>
      </c>
      <c r="AI18" s="13">
        <f t="shared" si="27"/>
        <v>0.04495392066574809</v>
      </c>
      <c r="AM18" s="12"/>
    </row>
    <row r="19" spans="1:35" ht="12.75">
      <c r="A19">
        <v>6</v>
      </c>
      <c r="B19">
        <v>13.302</v>
      </c>
      <c r="C19">
        <v>0.18710000000000002</v>
      </c>
      <c r="D19">
        <v>4.753</v>
      </c>
      <c r="E19">
        <v>0.40230000000000005</v>
      </c>
      <c r="F19">
        <v>1.32</v>
      </c>
      <c r="G19">
        <f t="shared" si="0"/>
        <v>0.0040230000000000005</v>
      </c>
      <c r="H19">
        <f t="shared" si="1"/>
        <v>0.3363712374581941</v>
      </c>
      <c r="I19">
        <f t="shared" si="2"/>
        <v>28.124685406203522</v>
      </c>
      <c r="J19">
        <f t="shared" si="3"/>
        <v>85.8329426834019</v>
      </c>
      <c r="K19">
        <f t="shared" si="4"/>
        <v>0.34530592841532587</v>
      </c>
      <c r="L19">
        <f t="shared" si="5"/>
        <v>85.893543975893</v>
      </c>
      <c r="M19">
        <f t="shared" si="6"/>
        <v>0.34554972741501755</v>
      </c>
      <c r="N19">
        <f t="shared" si="7"/>
        <v>85.89519878978456</v>
      </c>
      <c r="O19">
        <f t="shared" si="8"/>
        <v>0.34555638473130335</v>
      </c>
      <c r="P19">
        <f t="shared" si="9"/>
        <v>85.89524397798273</v>
      </c>
      <c r="Q19">
        <f t="shared" si="10"/>
        <v>0.3455565665234246</v>
      </c>
      <c r="R19">
        <f t="shared" si="11"/>
        <v>85.89524521194285</v>
      </c>
      <c r="S19">
        <f t="shared" si="12"/>
        <v>0.3455565714876461</v>
      </c>
      <c r="T19">
        <f t="shared" si="13"/>
        <v>85.89524524563878</v>
      </c>
      <c r="U19">
        <f t="shared" si="14"/>
        <v>0.34555657162320486</v>
      </c>
      <c r="V19">
        <f t="shared" si="15"/>
        <v>85.8952452465589</v>
      </c>
      <c r="W19">
        <f t="shared" si="16"/>
        <v>0.3455565716269065</v>
      </c>
      <c r="X19">
        <f t="shared" si="17"/>
        <v>85.89524524658403</v>
      </c>
      <c r="Y19">
        <f t="shared" si="18"/>
        <v>0.3455565716270076</v>
      </c>
      <c r="Z19">
        <f t="shared" si="19"/>
        <v>85.89524524658472</v>
      </c>
      <c r="AA19">
        <f t="shared" si="20"/>
        <v>0.34555657162701037</v>
      </c>
      <c r="AB19">
        <f t="shared" si="21"/>
        <v>85.89524524658474</v>
      </c>
      <c r="AC19">
        <f t="shared" si="22"/>
        <v>0.3455565716270104</v>
      </c>
      <c r="AD19">
        <f t="shared" si="23"/>
        <v>85.89524524658474</v>
      </c>
      <c r="AE19">
        <f t="shared" si="24"/>
        <v>0.3455565716270104</v>
      </c>
      <c r="AF19">
        <f t="shared" si="25"/>
        <v>85.89524524658474</v>
      </c>
      <c r="AH19" s="12">
        <f t="shared" si="26"/>
        <v>29.681666466471086</v>
      </c>
      <c r="AI19" s="13">
        <f t="shared" si="27"/>
        <v>0.0273071331491534</v>
      </c>
    </row>
    <row r="20" spans="1:35" ht="12.75">
      <c r="A20">
        <v>4</v>
      </c>
      <c r="B20">
        <v>21.151</v>
      </c>
      <c r="C20">
        <v>0.23600000000000002</v>
      </c>
      <c r="D20">
        <v>5.994</v>
      </c>
      <c r="E20">
        <v>0.2533</v>
      </c>
      <c r="F20">
        <v>0.8310000000000001</v>
      </c>
      <c r="G20">
        <f t="shared" si="0"/>
        <v>0.0025330000000000005</v>
      </c>
      <c r="H20">
        <f t="shared" si="1"/>
        <v>0.21178929765886295</v>
      </c>
      <c r="I20">
        <f t="shared" si="2"/>
        <v>17.708135255757774</v>
      </c>
      <c r="J20">
        <f t="shared" si="3"/>
        <v>84.9967635847712</v>
      </c>
      <c r="K20">
        <f t="shared" si="4"/>
        <v>0.2152968021602255</v>
      </c>
      <c r="L20">
        <f t="shared" si="5"/>
        <v>85.02008258766563</v>
      </c>
      <c r="M20">
        <f t="shared" si="6"/>
        <v>0.21535586919455707</v>
      </c>
      <c r="N20">
        <f t="shared" si="7"/>
        <v>85.0204753936042</v>
      </c>
      <c r="O20">
        <f t="shared" si="8"/>
        <v>0.21535686417199948</v>
      </c>
      <c r="P20">
        <f t="shared" si="9"/>
        <v>85.02048201040643</v>
      </c>
      <c r="Q20">
        <f t="shared" si="10"/>
        <v>0.21535688093235952</v>
      </c>
      <c r="R20">
        <f t="shared" si="11"/>
        <v>85.02048212186624</v>
      </c>
      <c r="S20">
        <f t="shared" si="12"/>
        <v>0.2153568812146872</v>
      </c>
      <c r="T20">
        <f t="shared" si="13"/>
        <v>85.02048212374378</v>
      </c>
      <c r="U20">
        <f t="shared" si="14"/>
        <v>0.21535688121944302</v>
      </c>
      <c r="V20">
        <f t="shared" si="15"/>
        <v>85.0204821237754</v>
      </c>
      <c r="W20">
        <f t="shared" si="16"/>
        <v>0.21535688121952312</v>
      </c>
      <c r="X20">
        <f t="shared" si="17"/>
        <v>85.02048212377593</v>
      </c>
      <c r="Y20">
        <f t="shared" si="18"/>
        <v>0.21535688121952448</v>
      </c>
      <c r="Z20">
        <f t="shared" si="19"/>
        <v>85.02048212377593</v>
      </c>
      <c r="AA20">
        <f t="shared" si="20"/>
        <v>0.21535688121952448</v>
      </c>
      <c r="AB20">
        <f t="shared" si="21"/>
        <v>85.02048212377593</v>
      </c>
      <c r="AC20">
        <f t="shared" si="22"/>
        <v>0.21535688121952448</v>
      </c>
      <c r="AD20">
        <f t="shared" si="23"/>
        <v>85.02048212377593</v>
      </c>
      <c r="AE20">
        <f t="shared" si="24"/>
        <v>0.21535688121952448</v>
      </c>
      <c r="AF20">
        <f t="shared" si="25"/>
        <v>85.02048212377593</v>
      </c>
      <c r="AH20" s="12">
        <f t="shared" si="26"/>
        <v>18.309745869956718</v>
      </c>
      <c r="AI20" s="13">
        <f t="shared" si="27"/>
        <v>0.01684496620036018</v>
      </c>
    </row>
    <row r="21" spans="1:35" ht="12.75">
      <c r="A21">
        <v>2</v>
      </c>
      <c r="B21">
        <v>33.631</v>
      </c>
      <c r="C21">
        <v>0.29760000000000003</v>
      </c>
      <c r="D21">
        <v>7.558</v>
      </c>
      <c r="E21">
        <v>0.15940000000000001</v>
      </c>
      <c r="F21">
        <v>0.523</v>
      </c>
      <c r="G21">
        <f t="shared" si="0"/>
        <v>0.0015940000000000004</v>
      </c>
      <c r="H21">
        <f t="shared" si="1"/>
        <v>0.13327759197324418</v>
      </c>
      <c r="I21">
        <f t="shared" si="2"/>
        <v>11.14361136900035</v>
      </c>
      <c r="J21">
        <f t="shared" si="3"/>
        <v>84.47812016687678</v>
      </c>
      <c r="K21">
        <f t="shared" si="4"/>
        <v>0.13465812354600162</v>
      </c>
      <c r="L21">
        <f t="shared" si="5"/>
        <v>84.48718519703436</v>
      </c>
      <c r="M21">
        <f t="shared" si="6"/>
        <v>0.1346725732040728</v>
      </c>
      <c r="N21">
        <f t="shared" si="7"/>
        <v>84.48728008859032</v>
      </c>
      <c r="O21">
        <f t="shared" si="8"/>
        <v>0.134672724461213</v>
      </c>
      <c r="P21">
        <f t="shared" si="9"/>
        <v>84.4872810819039</v>
      </c>
      <c r="Q21">
        <f t="shared" si="10"/>
        <v>0.13467272604455485</v>
      </c>
      <c r="R21">
        <f t="shared" si="11"/>
        <v>84.4872810923018</v>
      </c>
      <c r="S21">
        <f t="shared" si="12"/>
        <v>0.1346727260611291</v>
      </c>
      <c r="T21">
        <f t="shared" si="13"/>
        <v>84.48728109241064</v>
      </c>
      <c r="U21">
        <f t="shared" si="14"/>
        <v>0.1346727260613026</v>
      </c>
      <c r="V21">
        <f t="shared" si="15"/>
        <v>84.48728109241178</v>
      </c>
      <c r="W21">
        <f t="shared" si="16"/>
        <v>0.1346727260613044</v>
      </c>
      <c r="X21">
        <f t="shared" si="17"/>
        <v>84.48728109241179</v>
      </c>
      <c r="Y21">
        <f t="shared" si="18"/>
        <v>0.13467272606130443</v>
      </c>
      <c r="Z21">
        <f t="shared" si="19"/>
        <v>84.48728109241179</v>
      </c>
      <c r="AA21">
        <f t="shared" si="20"/>
        <v>0.13467272606130443</v>
      </c>
      <c r="AB21">
        <f t="shared" si="21"/>
        <v>84.48728109241179</v>
      </c>
      <c r="AC21">
        <f t="shared" si="22"/>
        <v>0.13467272606130443</v>
      </c>
      <c r="AD21">
        <f t="shared" si="23"/>
        <v>84.48728109241179</v>
      </c>
      <c r="AE21">
        <f t="shared" si="24"/>
        <v>0.13467272606130443</v>
      </c>
      <c r="AF21">
        <f t="shared" si="25"/>
        <v>84.48728109241179</v>
      </c>
      <c r="AH21" s="12">
        <f t="shared" si="26"/>
        <v>11.378132462222798</v>
      </c>
      <c r="AI21" s="13">
        <f t="shared" si="27"/>
        <v>0.010467881865244973</v>
      </c>
    </row>
    <row r="22" spans="1:35" ht="12.75">
      <c r="A22">
        <v>1</v>
      </c>
      <c r="B22">
        <v>42.408</v>
      </c>
      <c r="C22">
        <v>0.3341</v>
      </c>
      <c r="D22">
        <v>8.487</v>
      </c>
      <c r="E22">
        <v>0.1265</v>
      </c>
      <c r="F22">
        <v>0.41500000000000004</v>
      </c>
      <c r="G22">
        <f t="shared" si="0"/>
        <v>0.001265</v>
      </c>
      <c r="H22">
        <f t="shared" si="1"/>
        <v>0.10576923076923078</v>
      </c>
      <c r="I22">
        <f t="shared" si="2"/>
        <v>8.843581167995886</v>
      </c>
      <c r="J22">
        <f t="shared" si="3"/>
        <v>84.29789579483189</v>
      </c>
      <c r="K22">
        <f t="shared" si="4"/>
        <v>0.10663683818046234</v>
      </c>
      <c r="L22">
        <f t="shared" si="5"/>
        <v>84.30356828526165</v>
      </c>
      <c r="M22">
        <f t="shared" si="6"/>
        <v>0.106644013880856</v>
      </c>
      <c r="N22">
        <f t="shared" si="7"/>
        <v>84.30361520377913</v>
      </c>
      <c r="O22">
        <f t="shared" si="8"/>
        <v>0.1066440732327806</v>
      </c>
      <c r="P22">
        <f t="shared" si="9"/>
        <v>84.30361559185357</v>
      </c>
      <c r="Q22">
        <f t="shared" si="10"/>
        <v>0.10664407372369478</v>
      </c>
      <c r="R22">
        <f t="shared" si="11"/>
        <v>84.30361559506342</v>
      </c>
      <c r="S22">
        <f t="shared" si="12"/>
        <v>0.10664407372775524</v>
      </c>
      <c r="T22">
        <f t="shared" si="13"/>
        <v>84.30361559508997</v>
      </c>
      <c r="U22">
        <f t="shared" si="14"/>
        <v>0.10664407372778881</v>
      </c>
      <c r="V22">
        <f t="shared" si="15"/>
        <v>84.30361559509019</v>
      </c>
      <c r="W22">
        <f t="shared" si="16"/>
        <v>0.1066440737277891</v>
      </c>
      <c r="X22">
        <f t="shared" si="17"/>
        <v>84.30361559509019</v>
      </c>
      <c r="Y22">
        <f t="shared" si="18"/>
        <v>0.1066440737277891</v>
      </c>
      <c r="Z22">
        <f t="shared" si="19"/>
        <v>84.30361559509019</v>
      </c>
      <c r="AA22">
        <f t="shared" si="20"/>
        <v>0.1066440737277891</v>
      </c>
      <c r="AB22">
        <f t="shared" si="21"/>
        <v>84.30361559509019</v>
      </c>
      <c r="AC22">
        <f t="shared" si="22"/>
        <v>0.1066440737277891</v>
      </c>
      <c r="AD22">
        <f t="shared" si="23"/>
        <v>84.30361559509019</v>
      </c>
      <c r="AE22">
        <f t="shared" si="24"/>
        <v>0.1066440737277891</v>
      </c>
      <c r="AF22">
        <f t="shared" si="25"/>
        <v>84.30361559509019</v>
      </c>
      <c r="AH22" s="12">
        <f t="shared" si="26"/>
        <v>8.99048099704199</v>
      </c>
      <c r="AI22" s="13">
        <f t="shared" si="27"/>
        <v>0.008271242517278631</v>
      </c>
    </row>
    <row r="23" spans="1:35" ht="12.75">
      <c r="A23" t="s">
        <v>46</v>
      </c>
      <c r="B23">
        <v>53.475</v>
      </c>
      <c r="C23">
        <v>0.37520000000000003</v>
      </c>
      <c r="D23">
        <v>9.53</v>
      </c>
      <c r="E23">
        <v>0.1003</v>
      </c>
      <c r="F23">
        <v>0.329</v>
      </c>
      <c r="G23">
        <f t="shared" si="0"/>
        <v>0.001003</v>
      </c>
      <c r="H23">
        <f t="shared" si="1"/>
        <v>0.08386287625418061</v>
      </c>
      <c r="I23">
        <f t="shared" si="2"/>
        <v>7.011946175098714</v>
      </c>
      <c r="J23">
        <f t="shared" si="3"/>
        <v>84.15492273930747</v>
      </c>
      <c r="K23">
        <f t="shared" si="4"/>
        <v>0.08440738750752538</v>
      </c>
      <c r="L23">
        <f t="shared" si="5"/>
        <v>84.15847064483769</v>
      </c>
      <c r="M23">
        <f t="shared" si="6"/>
        <v>0.0844109460567722</v>
      </c>
      <c r="N23">
        <f t="shared" si="7"/>
        <v>84.15849383248025</v>
      </c>
      <c r="O23">
        <f t="shared" si="8"/>
        <v>0.08441096931397768</v>
      </c>
      <c r="P23">
        <f t="shared" si="9"/>
        <v>84.15849398402513</v>
      </c>
      <c r="Q23">
        <f t="shared" si="10"/>
        <v>0.0844109694659772</v>
      </c>
      <c r="R23">
        <f t="shared" si="11"/>
        <v>84.15849398501557</v>
      </c>
      <c r="S23">
        <f t="shared" si="12"/>
        <v>0.08441096946697062</v>
      </c>
      <c r="T23">
        <f t="shared" si="13"/>
        <v>84.15849398502203</v>
      </c>
      <c r="U23">
        <f t="shared" si="14"/>
        <v>0.0844109694669771</v>
      </c>
      <c r="V23">
        <f t="shared" si="15"/>
        <v>84.15849398502208</v>
      </c>
      <c r="W23">
        <f t="shared" si="16"/>
        <v>0.08441096946697714</v>
      </c>
      <c r="X23">
        <f t="shared" si="17"/>
        <v>84.15849398502208</v>
      </c>
      <c r="Y23">
        <f t="shared" si="18"/>
        <v>0.08441096946697714</v>
      </c>
      <c r="Z23">
        <f t="shared" si="19"/>
        <v>84.15849398502208</v>
      </c>
      <c r="AA23">
        <f t="shared" si="20"/>
        <v>0.08441096946697714</v>
      </c>
      <c r="AB23">
        <f t="shared" si="21"/>
        <v>84.15849398502208</v>
      </c>
      <c r="AC23">
        <f t="shared" si="22"/>
        <v>0.08441096946697714</v>
      </c>
      <c r="AD23">
        <f t="shared" si="23"/>
        <v>84.15849398502208</v>
      </c>
      <c r="AE23">
        <f t="shared" si="24"/>
        <v>0.08441096946697714</v>
      </c>
      <c r="AF23">
        <f t="shared" si="25"/>
        <v>84.15849398502208</v>
      </c>
      <c r="AH23" s="12">
        <f t="shared" si="26"/>
        <v>7.103900066156477</v>
      </c>
      <c r="AI23" s="13">
        <f t="shared" si="27"/>
        <v>0.006535588060863958</v>
      </c>
    </row>
    <row r="24" spans="1:35" ht="12.75">
      <c r="A24" t="s">
        <v>47</v>
      </c>
      <c r="B24">
        <v>67.431</v>
      </c>
      <c r="C24">
        <v>0.4213</v>
      </c>
      <c r="D24">
        <v>10.702</v>
      </c>
      <c r="E24">
        <v>0.0796</v>
      </c>
      <c r="F24">
        <v>0.261</v>
      </c>
      <c r="G24">
        <f t="shared" si="0"/>
        <v>0.000796</v>
      </c>
      <c r="H24">
        <f t="shared" si="1"/>
        <v>0.06655518394648831</v>
      </c>
      <c r="I24">
        <f t="shared" si="2"/>
        <v>5.564814711244843</v>
      </c>
      <c r="J24">
        <f t="shared" si="3"/>
        <v>84.04230560368235</v>
      </c>
      <c r="K24">
        <f t="shared" si="4"/>
        <v>0.06689767526053116</v>
      </c>
      <c r="L24">
        <f t="shared" si="5"/>
        <v>84.04453119186364</v>
      </c>
      <c r="M24">
        <f t="shared" si="6"/>
        <v>0.06689944682872347</v>
      </c>
      <c r="N24">
        <f t="shared" si="7"/>
        <v>84.04454270423204</v>
      </c>
      <c r="O24">
        <f t="shared" si="8"/>
        <v>0.0668994559925687</v>
      </c>
      <c r="P24">
        <f t="shared" si="9"/>
        <v>84.04454276378245</v>
      </c>
      <c r="Q24">
        <f t="shared" si="10"/>
        <v>0.06689945603997083</v>
      </c>
      <c r="R24">
        <f t="shared" si="11"/>
        <v>84.04454276409048</v>
      </c>
      <c r="S24">
        <f t="shared" si="12"/>
        <v>0.06689945604021602</v>
      </c>
      <c r="T24">
        <f t="shared" si="13"/>
        <v>84.04454276409207</v>
      </c>
      <c r="U24">
        <f t="shared" si="14"/>
        <v>0.0668994560402173</v>
      </c>
      <c r="V24">
        <f t="shared" si="15"/>
        <v>84.04454276409207</v>
      </c>
      <c r="W24">
        <f t="shared" si="16"/>
        <v>0.0668994560402173</v>
      </c>
      <c r="X24">
        <f t="shared" si="17"/>
        <v>84.04454276409207</v>
      </c>
      <c r="Y24">
        <f t="shared" si="18"/>
        <v>0.0668994560402173</v>
      </c>
      <c r="Z24">
        <f t="shared" si="19"/>
        <v>84.04454276409207</v>
      </c>
      <c r="AA24">
        <f t="shared" si="20"/>
        <v>0.0668994560402173</v>
      </c>
      <c r="AB24">
        <f t="shared" si="21"/>
        <v>84.04454276409207</v>
      </c>
      <c r="AC24">
        <f t="shared" si="22"/>
        <v>0.0668994560402173</v>
      </c>
      <c r="AD24">
        <f t="shared" si="23"/>
        <v>84.04454276409207</v>
      </c>
      <c r="AE24">
        <f t="shared" si="24"/>
        <v>0.0668994560402173</v>
      </c>
      <c r="AF24">
        <f t="shared" si="25"/>
        <v>84.04454276409207</v>
      </c>
      <c r="AH24" s="12">
        <f t="shared" si="26"/>
        <v>5.6225341940665405</v>
      </c>
      <c r="AI24" s="13">
        <f t="shared" si="27"/>
        <v>0.005172731458541217</v>
      </c>
    </row>
    <row r="25" spans="1:35" ht="12.75">
      <c r="A25" t="s">
        <v>48</v>
      </c>
      <c r="B25">
        <v>85.029</v>
      </c>
      <c r="C25">
        <v>0.4732</v>
      </c>
      <c r="D25">
        <v>12.018</v>
      </c>
      <c r="E25">
        <v>0.0631</v>
      </c>
      <c r="F25">
        <v>0.20700000000000002</v>
      </c>
      <c r="G25">
        <f t="shared" si="0"/>
        <v>0.000631</v>
      </c>
      <c r="H25">
        <f t="shared" si="1"/>
        <v>0.052759197324414725</v>
      </c>
      <c r="I25">
        <f t="shared" si="2"/>
        <v>4.4113041241149435</v>
      </c>
      <c r="J25">
        <f t="shared" si="3"/>
        <v>83.95275397322553</v>
      </c>
      <c r="K25">
        <f t="shared" si="4"/>
        <v>0.05297418775710531</v>
      </c>
      <c r="L25">
        <f t="shared" si="5"/>
        <v>83.95414804157483</v>
      </c>
      <c r="M25">
        <f t="shared" si="6"/>
        <v>0.05297506741423372</v>
      </c>
      <c r="N25">
        <f t="shared" si="7"/>
        <v>83.95415374565474</v>
      </c>
      <c r="O25">
        <f t="shared" si="8"/>
        <v>0.052975071013508145</v>
      </c>
      <c r="P25">
        <f t="shared" si="9"/>
        <v>83.95415376899399</v>
      </c>
      <c r="Q25">
        <f t="shared" si="10"/>
        <v>0.05297507102823521</v>
      </c>
      <c r="R25">
        <f t="shared" si="11"/>
        <v>83.9541537690895</v>
      </c>
      <c r="S25">
        <f t="shared" si="12"/>
        <v>0.05297507102829548</v>
      </c>
      <c r="T25">
        <f t="shared" si="13"/>
        <v>83.95415376908988</v>
      </c>
      <c r="U25">
        <f t="shared" si="14"/>
        <v>0.05297507102829572</v>
      </c>
      <c r="V25">
        <f t="shared" si="15"/>
        <v>83.95415376908988</v>
      </c>
      <c r="W25">
        <f t="shared" si="16"/>
        <v>0.05297507102829572</v>
      </c>
      <c r="X25">
        <f t="shared" si="17"/>
        <v>83.95415376908988</v>
      </c>
      <c r="Y25">
        <f t="shared" si="18"/>
        <v>0.05297507102829572</v>
      </c>
      <c r="Z25">
        <f t="shared" si="19"/>
        <v>83.95415376908988</v>
      </c>
      <c r="AA25">
        <f t="shared" si="20"/>
        <v>0.05297507102829572</v>
      </c>
      <c r="AB25">
        <f t="shared" si="21"/>
        <v>83.95415376908988</v>
      </c>
      <c r="AC25">
        <f t="shared" si="22"/>
        <v>0.05297507102829572</v>
      </c>
      <c r="AD25">
        <f t="shared" si="23"/>
        <v>83.95415376908988</v>
      </c>
      <c r="AE25">
        <f t="shared" si="24"/>
        <v>0.05297507102829572</v>
      </c>
      <c r="AF25">
        <f t="shared" si="25"/>
        <v>83.95415376908988</v>
      </c>
      <c r="AH25" s="12">
        <f t="shared" si="26"/>
        <v>4.447477259037997</v>
      </c>
      <c r="AI25" s="13">
        <f t="shared" si="27"/>
        <v>0.004091679078314958</v>
      </c>
    </row>
    <row r="26" spans="1:35" ht="12.75">
      <c r="A26" t="s">
        <v>49</v>
      </c>
      <c r="B26">
        <v>107.219</v>
      </c>
      <c r="C26">
        <v>0.5313</v>
      </c>
      <c r="D26">
        <v>13.495</v>
      </c>
      <c r="E26">
        <v>0.05</v>
      </c>
      <c r="F26">
        <v>0.164</v>
      </c>
      <c r="G26">
        <f t="shared" si="0"/>
        <v>0.0005</v>
      </c>
      <c r="H26" s="14">
        <f t="shared" si="1"/>
        <v>0.04180602006688964</v>
      </c>
      <c r="I26">
        <f t="shared" si="2"/>
        <v>3.4954866276663585</v>
      </c>
      <c r="J26">
        <f t="shared" si="3"/>
        <v>83.88179119886438</v>
      </c>
      <c r="K26">
        <f t="shared" si="4"/>
        <v>0.04194089559943219</v>
      </c>
      <c r="L26">
        <f t="shared" si="5"/>
        <v>83.88266429267938</v>
      </c>
      <c r="M26">
        <f t="shared" si="6"/>
        <v>0.04194133214633969</v>
      </c>
      <c r="N26">
        <f t="shared" si="7"/>
        <v>83.88266711862103</v>
      </c>
      <c r="O26">
        <f t="shared" si="8"/>
        <v>0.04194133355931052</v>
      </c>
      <c r="P26">
        <f t="shared" si="9"/>
        <v>83.88266712776776</v>
      </c>
      <c r="Q26">
        <f t="shared" si="10"/>
        <v>0.04194133356388388</v>
      </c>
      <c r="R26">
        <f t="shared" si="11"/>
        <v>83.88266712779736</v>
      </c>
      <c r="S26">
        <f t="shared" si="12"/>
        <v>0.04194133356389868</v>
      </c>
      <c r="T26">
        <f t="shared" si="13"/>
        <v>83.88266712779745</v>
      </c>
      <c r="U26">
        <f t="shared" si="14"/>
        <v>0.041941333563898724</v>
      </c>
      <c r="V26">
        <f t="shared" si="15"/>
        <v>83.88266712779745</v>
      </c>
      <c r="W26">
        <f t="shared" si="16"/>
        <v>0.041941333563898724</v>
      </c>
      <c r="X26">
        <f t="shared" si="17"/>
        <v>83.88266712779745</v>
      </c>
      <c r="Y26">
        <f t="shared" si="18"/>
        <v>0.041941333563898724</v>
      </c>
      <c r="Z26">
        <f t="shared" si="19"/>
        <v>83.88266712779745</v>
      </c>
      <c r="AA26">
        <f t="shared" si="20"/>
        <v>0.041941333563898724</v>
      </c>
      <c r="AB26">
        <f t="shared" si="21"/>
        <v>83.88266712779745</v>
      </c>
      <c r="AC26">
        <f t="shared" si="22"/>
        <v>0.041941333563898724</v>
      </c>
      <c r="AD26">
        <f t="shared" si="23"/>
        <v>83.88266712779745</v>
      </c>
      <c r="AE26">
        <f t="shared" si="24"/>
        <v>0.041941333563898724</v>
      </c>
      <c r="AF26">
        <f t="shared" si="25"/>
        <v>83.88266712779745</v>
      </c>
      <c r="AH26" s="12">
        <f t="shared" si="26"/>
        <v>3.518150922236435</v>
      </c>
      <c r="AI26" s="13">
        <f t="shared" si="27"/>
        <v>0.00323669884845752</v>
      </c>
    </row>
  </sheetData>
  <sheetProtection selectLockedCells="1" selectUnlockedCells="1"/>
  <mergeCells count="7">
    <mergeCell ref="C2:E2"/>
    <mergeCell ref="C4:E4"/>
    <mergeCell ref="C5:E5"/>
    <mergeCell ref="K5:M5"/>
    <mergeCell ref="C6:E6"/>
    <mergeCell ref="C8:D8"/>
    <mergeCell ref="E8:F8"/>
  </mergeCells>
  <conditionalFormatting sqref="AI10:AI26">
    <cfRule type="cellIs" priority="1" dxfId="0" operator="lessThan" stopIfTrue="1">
      <formula>0.02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Dixon</dc:creator>
  <cp:keywords/>
  <dc:description/>
  <cp:lastModifiedBy>David Dixon</cp:lastModifiedBy>
  <dcterms:created xsi:type="dcterms:W3CDTF">2016-01-18T21:00:43Z</dcterms:created>
  <dcterms:modified xsi:type="dcterms:W3CDTF">2016-01-19T15:46:12Z</dcterms:modified>
  <cp:category/>
  <cp:version/>
  <cp:contentType/>
  <cp:contentStatus/>
  <cp:revision>6</cp:revision>
</cp:coreProperties>
</file>